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13FA5F08-F5CC-4308-94D3-2C7C3E9F7C28}" xr6:coauthVersionLast="47" xr6:coauthVersionMax="47" xr10:uidLastSave="{00000000-0000-0000-0000-000000000000}"/>
  <bookViews>
    <workbookView xWindow="-120" yWindow="-120" windowWidth="29040" windowHeight="15720" xr2:uid="{FD984585-E1B0-44C7-B97A-9D12204031A0}"/>
  </bookViews>
  <sheets>
    <sheet name="26-0047 Cancer" sheetId="12" r:id="rId1"/>
  </sheets>
  <definedNames>
    <definedName name="_xlnm.Print_Area" localSheetId="0">'26-0047 Cancer'!$A$1:$B$132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75" i="12" l="1"/>
  <c r="B74" i="12"/>
  <c r="B73" i="12"/>
  <c r="B72" i="12"/>
  <c r="B71" i="12"/>
  <c r="B70" i="12"/>
  <c r="B69" i="12"/>
  <c r="B68" i="12"/>
  <c r="B67" i="12"/>
  <c r="B66" i="12"/>
  <c r="B65" i="12"/>
  <c r="B64" i="12"/>
  <c r="B62" i="12"/>
  <c r="B61" i="12"/>
  <c r="B60" i="12"/>
  <c r="B59" i="12"/>
  <c r="B58" i="12"/>
  <c r="B57" i="12"/>
  <c r="B56" i="12"/>
  <c r="B55" i="12"/>
  <c r="B54" i="12"/>
  <c r="B53" i="12"/>
  <c r="B52" i="12"/>
  <c r="B51" i="12"/>
  <c r="B49" i="12"/>
  <c r="B48" i="12"/>
  <c r="B47" i="12"/>
  <c r="B46" i="12"/>
  <c r="B45" i="12"/>
  <c r="B44" i="12"/>
</calcChain>
</file>

<file path=xl/sharedStrings.xml><?xml version="1.0" encoding="utf-8"?>
<sst xmlns="http://schemas.openxmlformats.org/spreadsheetml/2006/main" count="91" uniqueCount="54">
  <si>
    <t>Participation Requirement</t>
  </si>
  <si>
    <t>Rate Guarantee</t>
  </si>
  <si>
    <t>No Submission</t>
  </si>
  <si>
    <t>Conrade Insurance Group</t>
  </si>
  <si>
    <t>Equity Bank</t>
  </si>
  <si>
    <t>Family Health America, LC</t>
  </si>
  <si>
    <t>Genesis Underwriting Management</t>
  </si>
  <si>
    <t>Luminare Health</t>
  </si>
  <si>
    <t>Vend-Tech Enterprise LLC</t>
  </si>
  <si>
    <t>BOARD OF BIDS AND CONTRACTS AUGUST 27, 2026</t>
  </si>
  <si>
    <t>Ehlers, Inc.</t>
  </si>
  <si>
    <t>$15,000.00 or $30,000.00</t>
  </si>
  <si>
    <t>Skin Cancer</t>
  </si>
  <si>
    <t>25-29</t>
  </si>
  <si>
    <t>30-34</t>
  </si>
  <si>
    <t>35-39</t>
  </si>
  <si>
    <t>40-44</t>
  </si>
  <si>
    <t>45-49</t>
  </si>
  <si>
    <t>50-54</t>
  </si>
  <si>
    <t>55-59</t>
  </si>
  <si>
    <t>60-64</t>
  </si>
  <si>
    <t>65-69</t>
  </si>
  <si>
    <t>70-74</t>
  </si>
  <si>
    <t>CANCER</t>
  </si>
  <si>
    <t xml:space="preserve">Metropolitan Life Insurance Company / MetLife Pet Insurance Solutions LLC dba MetLife </t>
  </si>
  <si>
    <t>Pre-Existing Condition Limitation</t>
  </si>
  <si>
    <t>3|6</t>
  </si>
  <si>
    <t>Wellness Benefit Amount</t>
  </si>
  <si>
    <t xml:space="preserve"> </t>
  </si>
  <si>
    <t>PLAN UNDERWRITING OFFERS</t>
  </si>
  <si>
    <t>Benefit Amount</t>
  </si>
  <si>
    <t>Guarantee Issue Amount (Employee)</t>
  </si>
  <si>
    <t>Guarantee Issue Amount (Spouse)</t>
  </si>
  <si>
    <t>50% of Employee Benefit</t>
  </si>
  <si>
    <t>Guarantee Issue Amount (Children)</t>
  </si>
  <si>
    <t>PLAN BENEFITS</t>
  </si>
  <si>
    <t>Initial Care</t>
  </si>
  <si>
    <t>Initial Benefit</t>
  </si>
  <si>
    <t>Non-Invasive Cancer</t>
  </si>
  <si>
    <t>MONTHLY RATES</t>
  </si>
  <si>
    <t>Monthly Age Banded Rates EE Only $15,000.00</t>
  </si>
  <si>
    <t>19-24</t>
  </si>
  <si>
    <t>75+</t>
  </si>
  <si>
    <t>Monthly Age Banded Rates EE + Spouse  $15,000.00</t>
  </si>
  <si>
    <t>Monthly Age Banded Rates EE + Children $15,000.00</t>
  </si>
  <si>
    <t>Monthly Age Banded Rates EE + Spouse + Children $15,000.00</t>
  </si>
  <si>
    <t>3 years</t>
  </si>
  <si>
    <t>5% Minimum Participation Waived if Preferred Enrollment Method</t>
  </si>
  <si>
    <t>Commission</t>
  </si>
  <si>
    <t xml:space="preserve">         (Request sent to 160 vendors)</t>
  </si>
  <si>
    <t xml:space="preserve">         RFP #26-0047   Contract</t>
  </si>
  <si>
    <r>
      <t xml:space="preserve">         </t>
    </r>
    <r>
      <rPr>
        <b/>
        <u/>
        <sz val="11"/>
        <rFont val="Times New Roman"/>
        <family val="1"/>
      </rPr>
      <t>FUNDING -- HUMAN RESOURCES</t>
    </r>
  </si>
  <si>
    <t>14.  EMPLOYEE ANCILLARY BENEFITS - WORKSITE BENEFITS (CANCER)--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</si>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</sst>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0"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sz val="11"/>
      <name val="Times New Roman"/>
      <family val="1"/>
    </font>
    <font>
      <b/>
      <sz val="11"/>
      <name val="Times New Roman"/>
      <family val="1"/>
    </font>
    <font>
      <b/>
      <sz val="12"/>
      <name val="Times New Roman"/>
      <family val="1"/>
    </font>
    <font>
      <b/>
      <u/>
      <sz val="11"/>
      <name val="Times New Roman"/>
      <family val="1"/>
    </font>
    <font>
      <sz val="10"/>
      <name val="Arial"/>
      <family val="2"/>
    </font>
    <font>
      <b/>
      <sz val="16"/>
      <name val="Times New Roman"/>
      <family val="1"/>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44" fontId="8" fillId="0" borderId="0" applyFont="0" applyFill="0" applyBorder="0" applyAlignment="0" applyProtection="0"/>
  </cellStyleXfs>
  <cellXfs count="41">
    <xf numFmtId="0" fontId="0" fillId="0" borderId="0" xfId="0"/>
    <xf numFmtId="0" fontId="2" fillId="0" borderId="0" xfId="1" applyFont="1"/>
    <xf numFmtId="0" fontId="2" fillId="0" borderId="0" xfId="0" applyFont="1"/>
    <xf numFmtId="0" fontId="3" fillId="0" borderId="0" xfId="0" applyFont="1"/>
    <xf numFmtId="0" fontId="3" fillId="3" borderId="3" xfId="0" applyFont="1" applyFill="1" applyBorder="1" applyAlignment="1">
      <alignment horizontal="center" vertical="center" wrapText="1"/>
    </xf>
    <xf numFmtId="0" fontId="3" fillId="0" borderId="4" xfId="0" applyFont="1" applyBorder="1" applyAlignment="1">
      <alignment vertical="center"/>
    </xf>
    <xf numFmtId="0" fontId="3" fillId="4" borderId="3"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2" fillId="0" borderId="1" xfId="0" applyFont="1" applyBorder="1" applyAlignment="1">
      <alignment horizontal="center" vertical="center" wrapText="1"/>
    </xf>
    <xf numFmtId="0" fontId="5" fillId="0" borderId="0" xfId="0" applyFont="1"/>
    <xf numFmtId="0" fontId="4" fillId="0" borderId="0" xfId="0" applyFont="1"/>
    <xf numFmtId="0" fontId="4" fillId="2" borderId="0" xfId="0" applyFont="1" applyFill="1"/>
    <xf numFmtId="0" fontId="2"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3" fillId="4" borderId="1" xfId="0" applyFont="1" applyFill="1" applyBorder="1" applyAlignment="1">
      <alignment horizontal="left" vertical="center"/>
    </xf>
    <xf numFmtId="4" fontId="5" fillId="4" borderId="1" xfId="1" applyNumberFormat="1" applyFont="1" applyFill="1" applyBorder="1" applyAlignment="1">
      <alignment horizontal="center" vertical="center" wrapText="1"/>
    </xf>
    <xf numFmtId="0" fontId="3" fillId="0" borderId="1" xfId="0" applyFont="1" applyBorder="1" applyAlignment="1">
      <alignment horizontal="left" vertical="center"/>
    </xf>
    <xf numFmtId="8" fontId="2" fillId="0" borderId="1" xfId="0" applyNumberFormat="1" applyFont="1" applyBorder="1" applyAlignment="1">
      <alignment horizontal="center"/>
    </xf>
    <xf numFmtId="0" fontId="5" fillId="4" borderId="1" xfId="0" applyFont="1" applyFill="1" applyBorder="1" applyAlignment="1">
      <alignment vertical="center" wrapText="1"/>
    </xf>
    <xf numFmtId="0" fontId="3" fillId="2" borderId="0" xfId="0" applyFont="1" applyFill="1"/>
    <xf numFmtId="0" fontId="4" fillId="2" borderId="1" xfId="1" applyFont="1" applyFill="1" applyBorder="1" applyAlignment="1">
      <alignment horizontal="left" vertical="center" wrapText="1"/>
    </xf>
    <xf numFmtId="9" fontId="2" fillId="0" borderId="1" xfId="0" applyNumberFormat="1" applyFont="1" applyBorder="1" applyAlignment="1">
      <alignment horizontal="center" vertical="center" wrapText="1"/>
    </xf>
    <xf numFmtId="0" fontId="4" fillId="0" borderId="1" xfId="1" applyFont="1" applyBorder="1" applyAlignment="1">
      <alignment horizontal="left" vertical="center" wrapText="1"/>
    </xf>
    <xf numFmtId="8" fontId="2" fillId="0" borderId="1" xfId="0" applyNumberFormat="1" applyFont="1" applyBorder="1" applyAlignment="1">
      <alignment horizontal="center" vertical="center" wrapText="1"/>
    </xf>
    <xf numFmtId="0" fontId="4" fillId="0" borderId="1" xfId="1" applyFont="1" applyBorder="1" applyAlignment="1">
      <alignment vertical="center"/>
    </xf>
    <xf numFmtId="0" fontId="3" fillId="4" borderId="1" xfId="0" applyFont="1" applyFill="1" applyBorder="1" applyAlignment="1">
      <alignment vertical="center" wrapText="1"/>
    </xf>
    <xf numFmtId="0" fontId="5" fillId="6" borderId="1" xfId="0" applyFont="1" applyFill="1" applyBorder="1" applyAlignment="1">
      <alignment vertical="center" wrapText="1"/>
    </xf>
    <xf numFmtId="9" fontId="2" fillId="6" borderId="1" xfId="0" applyNumberFormat="1" applyFont="1" applyFill="1" applyBorder="1" applyAlignment="1">
      <alignment horizontal="center" vertical="center" wrapText="1"/>
    </xf>
    <xf numFmtId="9" fontId="5" fillId="0" borderId="1" xfId="2" applyNumberFormat="1" applyFont="1" applyBorder="1" applyAlignment="1">
      <alignment horizontal="center" vertical="center" wrapText="1"/>
    </xf>
    <xf numFmtId="0" fontId="4" fillId="0" borderId="1" xfId="1" applyFont="1" applyBorder="1" applyAlignment="1">
      <alignment horizontal="left" vertical="center"/>
    </xf>
    <xf numFmtId="8" fontId="5" fillId="0" borderId="1" xfId="0" applyNumberFormat="1" applyFont="1" applyBorder="1" applyAlignment="1">
      <alignment horizontal="center" vertical="center"/>
    </xf>
    <xf numFmtId="0" fontId="3" fillId="5" borderId="1" xfId="0" applyFont="1" applyFill="1" applyBorder="1"/>
    <xf numFmtId="0" fontId="3" fillId="0" borderId="1" xfId="0" applyFont="1" applyBorder="1"/>
    <xf numFmtId="0" fontId="3" fillId="0" borderId="1" xfId="0" applyFont="1" applyBorder="1" applyAlignment="1">
      <alignment vertical="center"/>
    </xf>
    <xf numFmtId="9" fontId="2" fillId="0" borderId="1" xfId="0" applyNumberFormat="1" applyFont="1" applyBorder="1" applyAlignment="1">
      <alignment horizontal="center" vertical="center"/>
    </xf>
    <xf numFmtId="0" fontId="3" fillId="5" borderId="2" xfId="0" applyFont="1" applyFill="1" applyBorder="1"/>
    <xf numFmtId="0" fontId="3" fillId="0" borderId="2" xfId="0" applyFont="1" applyBorder="1"/>
    <xf numFmtId="0" fontId="3" fillId="0" borderId="6" xfId="0" applyFont="1" applyBorder="1" applyAlignment="1">
      <alignment vertical="center"/>
    </xf>
    <xf numFmtId="0" fontId="3" fillId="0" borderId="6" xfId="0" applyFont="1" applyBorder="1" applyAlignment="1">
      <alignment horizontal="center" vertical="center"/>
    </xf>
    <xf numFmtId="0" fontId="9" fillId="0" borderId="0" xfId="0" applyFont="1" applyAlignment="1">
      <alignment horizontal="left"/>
    </xf>
    <xf numFmtId="0" fontId="5" fillId="4" borderId="3" xfId="0" applyFont="1" applyFill="1" applyBorder="1" applyAlignment="1">
      <alignment horizontal="left" vertical="center" wrapTex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87</xdr:row>
      <xdr:rowOff>19051</xdr:rowOff>
    </xdr:from>
    <xdr:to>
      <xdr:col>1</xdr:col>
      <xdr:colOff>5314949</xdr:colOff>
      <xdr:row>131</xdr:row>
      <xdr:rowOff>95251</xdr:rowOff>
    </xdr:to>
    <xdr:sp macro="" textlink="">
      <xdr:nvSpPr>
        <xdr:cNvPr id="2" name="TextBox 1">
          <a:extLst>
            <a:ext uri="{FF2B5EF4-FFF2-40B4-BE49-F238E27FC236}">
              <a16:creationId xmlns:a16="http://schemas.microsoft.com/office/drawing/2014/main" id="{ADBF7AF8-291B-4460-B239-B78B2E2C28F3}"/>
            </a:ext>
          </a:extLst>
        </xdr:cNvPr>
        <xdr:cNvSpPr txBox="1"/>
      </xdr:nvSpPr>
      <xdr:spPr>
        <a:xfrm>
          <a:off x="0" y="17989551"/>
          <a:ext cx="9585324" cy="845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t>
          </a:r>
          <a:r>
            <a:rPr kumimoji="0" lang="en-US" sz="1600" b="1"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Metropolitan Life Insurance Company / MetLife Pet Insurance Solutions LLC dba MetLife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agreed to accept the proposal from </a:t>
          </a:r>
          <a:r>
            <a:rPr lang="en-US" sz="1300" b="0" i="0" u="none" strike="noStrike">
              <a:solidFill>
                <a:srgbClr val="000000"/>
              </a:solidFill>
              <a:effectLst/>
              <a:latin typeface="Times New Roman" panose="02020603050405020304" pitchFamily="18" charset="0"/>
            </a:rPr>
            <a:t>Metropolitan Life Insurance Company / MetLife Pet Insurance Solutions LLC dba MetLife.</a:t>
          </a:r>
          <a:r>
            <a:rPr lang="en-US" sz="1300" b="0">
              <a:effectLst/>
            </a:rPr>
            <a:t> </a:t>
          </a:r>
          <a:endParaRPr lang="en-US" sz="1300" b="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Sedgwick County offers ancillary or supplemental insurance benefits to employees who are responsible for the full cost of coverage. Coverage includes cancer, critical illness, short term disability, accident, and hospital indemnity. </a:t>
          </a:r>
        </a:p>
        <a:p>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a:t>
          </a:r>
          <a:r>
            <a:rPr lang="en-US" sz="1300" baseline="0">
              <a:solidFill>
                <a:schemeClr val="dk1"/>
              </a:solidFill>
              <a:effectLst/>
              <a:latin typeface="Times New Roman" panose="02020603050405020304" pitchFamily="18" charset="0"/>
              <a:ea typeface="+mn-ea"/>
              <a:cs typeface="Times New Roman" panose="02020603050405020304" pitchFamily="18" charset="0"/>
            </a:rPr>
            <a:t> is a proposal and not a bid. Proposals are scored based on criteria set forth in our RFP. There are five (5) components to this RFP:</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was the only submission that proposed a stand-alone Cancer plan. The other responders included some coverage under Critical Illness.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is the current carrier. </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Tania</a:t>
          </a:r>
          <a:r>
            <a:rPr lang="en-US" sz="1300">
              <a:solidFill>
                <a:schemeClr val="dk1"/>
              </a:solidFill>
              <a:effectLst/>
              <a:latin typeface="Times New Roman" panose="02020603050405020304" pitchFamily="18" charset="0"/>
              <a:ea typeface="+mn-ea"/>
              <a:cs typeface="Times New Roman" panose="02020603050405020304" pitchFamily="18" charset="0"/>
            </a:rPr>
            <a:t> Cole: This states that Metropolitan Life Insurance Company was the only submission for the proposed standalone cancer plan</a:t>
          </a:r>
          <a:r>
            <a:rPr lang="en-US" sz="1300" baseline="0">
              <a:solidFill>
                <a:schemeClr val="dk1"/>
              </a:solidFill>
              <a:effectLst/>
              <a:latin typeface="Times New Roman" panose="02020603050405020304" pitchFamily="18" charset="0"/>
              <a:ea typeface="+mn-ea"/>
              <a:cs typeface="Times New Roman" panose="02020603050405020304" pitchFamily="18" charset="0"/>
            </a:rPr>
            <a:t>.</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Tammy Culley: Yes.</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Tania</a:t>
          </a:r>
          <a:r>
            <a:rPr lang="en-US" sz="1300">
              <a:solidFill>
                <a:schemeClr val="dk1"/>
              </a:solidFill>
              <a:effectLst/>
              <a:latin typeface="Times New Roman" panose="02020603050405020304" pitchFamily="18" charset="0"/>
              <a:ea typeface="+mn-ea"/>
              <a:cs typeface="Times New Roman" panose="02020603050405020304" pitchFamily="18" charset="0"/>
            </a:rPr>
            <a:t> Cole: So, Sheena, we've had a lot of motions to accept</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Metropolitan Life. So this will just work with them and this kind of collaborative effort for this benefit as well. </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Yes.</a:t>
          </a:r>
          <a:endParaRPr lang="en-US" sz="1300">
            <a:effectLst/>
            <a:latin typeface="Times New Roman" panose="02020603050405020304" pitchFamily="18" charset="0"/>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editAs="oneCell">
    <xdr:from>
      <xdr:col>0</xdr:col>
      <xdr:colOff>0</xdr:colOff>
      <xdr:row>105</xdr:row>
      <xdr:rowOff>152401</xdr:rowOff>
    </xdr:from>
    <xdr:to>
      <xdr:col>1</xdr:col>
      <xdr:colOff>2762250</xdr:colOff>
      <xdr:row>114</xdr:row>
      <xdr:rowOff>66675</xdr:rowOff>
    </xdr:to>
    <xdr:pic>
      <xdr:nvPicPr>
        <xdr:cNvPr id="5" name="Picture 4" descr="Component table">
          <a:extLst>
            <a:ext uri="{FF2B5EF4-FFF2-40B4-BE49-F238E27FC236}">
              <a16:creationId xmlns:a16="http://schemas.microsoft.com/office/drawing/2014/main" id="{814C7D9E-15C9-B48F-8875-5AEBF389B8AE}"/>
            </a:ext>
          </a:extLst>
        </xdr:cNvPr>
        <xdr:cNvPicPr>
          <a:picLocks noChangeAspect="1"/>
        </xdr:cNvPicPr>
      </xdr:nvPicPr>
      <xdr:blipFill>
        <a:blip xmlns:r="http://schemas.openxmlformats.org/officeDocument/2006/relationships" r:embed="rId1"/>
        <a:stretch>
          <a:fillRect/>
        </a:stretch>
      </xdr:blipFill>
      <xdr:spPr>
        <a:xfrm>
          <a:off x="0" y="21164551"/>
          <a:ext cx="7029450" cy="16287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83A2-7491-4A20-A270-41775AA454B7}">
  <dimension ref="A1:E87"/>
  <sheetViews>
    <sheetView tabSelected="1" zoomScaleNormal="100" workbookViewId="0">
      <selection activeCell="E9" sqref="E9"/>
    </sheetView>
  </sheetViews>
  <sheetFormatPr defaultRowHeight="15" x14ac:dyDescent="0.25"/>
  <cols>
    <col min="1" max="1" width="64" style="3" customWidth="1"/>
    <col min="2" max="2" width="79.85546875" style="3" customWidth="1"/>
    <col min="3" max="3" width="11.28515625" style="3" customWidth="1"/>
    <col min="4" max="4" width="79.85546875" style="3" customWidth="1"/>
    <col min="5" max="16384" width="9.140625" style="3"/>
  </cols>
  <sheetData>
    <row r="1" spans="1:5" x14ac:dyDescent="0.25">
      <c r="A1" s="1" t="s">
        <v>53</v>
      </c>
    </row>
    <row r="2" spans="1:5" x14ac:dyDescent="0.25">
      <c r="A2" s="2" t="s">
        <v>9</v>
      </c>
    </row>
    <row r="4" spans="1:5" ht="20.25" x14ac:dyDescent="0.3">
      <c r="A4" s="39" t="s">
        <v>52</v>
      </c>
    </row>
    <row r="5" spans="1:5" x14ac:dyDescent="0.25">
      <c r="A5" s="9" t="s">
        <v>51</v>
      </c>
    </row>
    <row r="6" spans="1:5" x14ac:dyDescent="0.25">
      <c r="A6" s="10" t="s">
        <v>49</v>
      </c>
    </row>
    <row r="7" spans="1:5" x14ac:dyDescent="0.25">
      <c r="A7" s="10"/>
    </row>
    <row r="8" spans="1:5" x14ac:dyDescent="0.25">
      <c r="A8" s="11" t="s">
        <v>50</v>
      </c>
    </row>
    <row r="9" spans="1:5" ht="42.75" customHeight="1" x14ac:dyDescent="0.25">
      <c r="A9" s="12" t="s">
        <v>23</v>
      </c>
      <c r="B9" s="13" t="s">
        <v>24</v>
      </c>
    </row>
    <row r="10" spans="1:5" x14ac:dyDescent="0.25">
      <c r="A10" s="14"/>
      <c r="B10" s="15"/>
    </row>
    <row r="11" spans="1:5" x14ac:dyDescent="0.25">
      <c r="A11" s="16" t="s">
        <v>25</v>
      </c>
      <c r="B11" s="17" t="s">
        <v>26</v>
      </c>
    </row>
    <row r="12" spans="1:5" x14ac:dyDescent="0.25">
      <c r="A12" s="16" t="s">
        <v>27</v>
      </c>
      <c r="B12" s="17">
        <v>50</v>
      </c>
      <c r="E12" s="3" t="s">
        <v>28</v>
      </c>
    </row>
    <row r="13" spans="1:5" s="19" customFormat="1" ht="15.95" customHeight="1" x14ac:dyDescent="0.25">
      <c r="A13" s="18" t="s">
        <v>29</v>
      </c>
      <c r="B13" s="6"/>
    </row>
    <row r="14" spans="1:5" s="19" customFormat="1" ht="15.95" customHeight="1" x14ac:dyDescent="0.25">
      <c r="A14" s="20" t="s">
        <v>30</v>
      </c>
      <c r="B14" s="21" t="s">
        <v>11</v>
      </c>
    </row>
    <row r="15" spans="1:5" s="19" customFormat="1" ht="15.95" customHeight="1" x14ac:dyDescent="0.25">
      <c r="A15" s="22" t="s">
        <v>31</v>
      </c>
      <c r="B15" s="23">
        <v>30000</v>
      </c>
    </row>
    <row r="16" spans="1:5" s="19" customFormat="1" ht="15.95" customHeight="1" x14ac:dyDescent="0.25">
      <c r="A16" s="24" t="s">
        <v>32</v>
      </c>
      <c r="B16" s="8" t="s">
        <v>33</v>
      </c>
    </row>
    <row r="17" spans="1:2" s="19" customFormat="1" ht="15.95" customHeight="1" x14ac:dyDescent="0.25">
      <c r="A17" s="24" t="s">
        <v>34</v>
      </c>
      <c r="B17" s="8" t="s">
        <v>33</v>
      </c>
    </row>
    <row r="18" spans="1:2" s="19" customFormat="1" ht="15.95" customHeight="1" x14ac:dyDescent="0.25">
      <c r="A18" s="18" t="s">
        <v>35</v>
      </c>
      <c r="B18" s="25"/>
    </row>
    <row r="19" spans="1:2" s="19" customFormat="1" ht="15.95" customHeight="1" x14ac:dyDescent="0.25">
      <c r="A19" s="26" t="s">
        <v>36</v>
      </c>
      <c r="B19" s="27"/>
    </row>
    <row r="20" spans="1:2" s="19" customFormat="1" x14ac:dyDescent="0.25">
      <c r="A20" s="22" t="s">
        <v>37</v>
      </c>
      <c r="B20" s="28">
        <v>1</v>
      </c>
    </row>
    <row r="21" spans="1:2" s="19" customFormat="1" x14ac:dyDescent="0.25">
      <c r="A21" s="22" t="s">
        <v>38</v>
      </c>
      <c r="B21" s="28">
        <v>0.25</v>
      </c>
    </row>
    <row r="22" spans="1:2" s="19" customFormat="1" x14ac:dyDescent="0.25">
      <c r="A22" s="22" t="s">
        <v>12</v>
      </c>
      <c r="B22" s="28">
        <v>0.05</v>
      </c>
    </row>
    <row r="23" spans="1:2" s="19" customFormat="1" ht="15.95" customHeight="1" x14ac:dyDescent="0.25">
      <c r="A23" s="18" t="s">
        <v>39</v>
      </c>
      <c r="B23" s="6"/>
    </row>
    <row r="24" spans="1:2" s="19" customFormat="1" ht="15.95" customHeight="1" x14ac:dyDescent="0.25">
      <c r="A24" s="7" t="s">
        <v>40</v>
      </c>
      <c r="B24" s="40"/>
    </row>
    <row r="25" spans="1:2" s="19" customFormat="1" ht="15.95" customHeight="1" x14ac:dyDescent="0.25">
      <c r="A25" s="29" t="s">
        <v>41</v>
      </c>
      <c r="B25" s="30">
        <v>4.8</v>
      </c>
    </row>
    <row r="26" spans="1:2" s="19" customFormat="1" ht="15.95" customHeight="1" x14ac:dyDescent="0.25">
      <c r="A26" s="29" t="s">
        <v>13</v>
      </c>
      <c r="B26" s="30">
        <v>5.85</v>
      </c>
    </row>
    <row r="27" spans="1:2" s="19" customFormat="1" ht="15.95" customHeight="1" x14ac:dyDescent="0.25">
      <c r="A27" s="29" t="s">
        <v>14</v>
      </c>
      <c r="B27" s="30">
        <v>7.2</v>
      </c>
    </row>
    <row r="28" spans="1:2" s="19" customFormat="1" ht="15.95" customHeight="1" x14ac:dyDescent="0.25">
      <c r="A28" s="29" t="s">
        <v>15</v>
      </c>
      <c r="B28" s="30">
        <v>9.3000000000000007</v>
      </c>
    </row>
    <row r="29" spans="1:2" s="19" customFormat="1" ht="15.95" customHeight="1" x14ac:dyDescent="0.25">
      <c r="A29" s="29" t="s">
        <v>16</v>
      </c>
      <c r="B29" s="30">
        <v>13.2</v>
      </c>
    </row>
    <row r="30" spans="1:2" s="19" customFormat="1" ht="15.95" customHeight="1" x14ac:dyDescent="0.25">
      <c r="A30" s="29" t="s">
        <v>17</v>
      </c>
      <c r="B30" s="30">
        <v>17.399999999999999</v>
      </c>
    </row>
    <row r="31" spans="1:2" s="19" customFormat="1" ht="15.95" customHeight="1" x14ac:dyDescent="0.25">
      <c r="A31" s="29" t="s">
        <v>18</v>
      </c>
      <c r="B31" s="30">
        <v>22.65</v>
      </c>
    </row>
    <row r="32" spans="1:2" s="19" customFormat="1" ht="15.95" customHeight="1" x14ac:dyDescent="0.25">
      <c r="A32" s="29" t="s">
        <v>19</v>
      </c>
      <c r="B32" s="30">
        <v>28.2</v>
      </c>
    </row>
    <row r="33" spans="1:2" s="19" customFormat="1" ht="15.95" customHeight="1" x14ac:dyDescent="0.25">
      <c r="A33" s="29" t="s">
        <v>20</v>
      </c>
      <c r="B33" s="30">
        <v>33.200000000000003</v>
      </c>
    </row>
    <row r="34" spans="1:2" s="19" customFormat="1" ht="15.95" customHeight="1" x14ac:dyDescent="0.25">
      <c r="A34" s="29" t="s">
        <v>21</v>
      </c>
      <c r="B34" s="30">
        <v>34.200000000000003</v>
      </c>
    </row>
    <row r="35" spans="1:2" s="19" customFormat="1" ht="15.95" customHeight="1" x14ac:dyDescent="0.25">
      <c r="A35" s="29" t="s">
        <v>22</v>
      </c>
      <c r="B35" s="30">
        <v>30</v>
      </c>
    </row>
    <row r="36" spans="1:2" s="19" customFormat="1" ht="15.95" customHeight="1" x14ac:dyDescent="0.25">
      <c r="A36" s="29" t="s">
        <v>42</v>
      </c>
      <c r="B36" s="30">
        <v>32.549999999999997</v>
      </c>
    </row>
    <row r="37" spans="1:2" s="19" customFormat="1" ht="15.95" customHeight="1" x14ac:dyDescent="0.25">
      <c r="A37" s="7" t="s">
        <v>43</v>
      </c>
      <c r="B37" s="40"/>
    </row>
    <row r="38" spans="1:2" s="19" customFormat="1" ht="15.95" customHeight="1" x14ac:dyDescent="0.25">
      <c r="A38" s="29" t="s">
        <v>41</v>
      </c>
      <c r="B38" s="30">
        <v>7.9</v>
      </c>
    </row>
    <row r="39" spans="1:2" s="19" customFormat="1" ht="15.95" customHeight="1" x14ac:dyDescent="0.25">
      <c r="A39" s="29" t="s">
        <v>13</v>
      </c>
      <c r="B39" s="30">
        <v>9.4499999999999993</v>
      </c>
    </row>
    <row r="40" spans="1:2" s="19" customFormat="1" ht="15.95" customHeight="1" x14ac:dyDescent="0.25">
      <c r="A40" s="29" t="s">
        <v>14</v>
      </c>
      <c r="B40" s="30">
        <v>11.55</v>
      </c>
    </row>
    <row r="41" spans="1:2" s="19" customFormat="1" ht="15.95" customHeight="1" x14ac:dyDescent="0.25">
      <c r="A41" s="29" t="s">
        <v>15</v>
      </c>
      <c r="B41" s="30">
        <v>14.55</v>
      </c>
    </row>
    <row r="42" spans="1:2" s="19" customFormat="1" ht="15.95" customHeight="1" x14ac:dyDescent="0.25">
      <c r="A42" s="29" t="s">
        <v>16</v>
      </c>
      <c r="B42" s="30">
        <v>20.399999999999999</v>
      </c>
    </row>
    <row r="43" spans="1:2" s="19" customFormat="1" ht="15.95" customHeight="1" x14ac:dyDescent="0.25">
      <c r="A43" s="29" t="s">
        <v>17</v>
      </c>
      <c r="B43" s="30">
        <v>26.7</v>
      </c>
    </row>
    <row r="44" spans="1:2" s="19" customFormat="1" ht="15.95" customHeight="1" x14ac:dyDescent="0.25">
      <c r="A44" s="29" t="s">
        <v>18</v>
      </c>
      <c r="B44" s="30">
        <f>2.32*15</f>
        <v>34.799999999999997</v>
      </c>
    </row>
    <row r="45" spans="1:2" s="19" customFormat="1" ht="15.95" customHeight="1" x14ac:dyDescent="0.25">
      <c r="A45" s="29" t="s">
        <v>19</v>
      </c>
      <c r="B45" s="30">
        <f>2.88*15</f>
        <v>43.199999999999996</v>
      </c>
    </row>
    <row r="46" spans="1:2" s="19" customFormat="1" ht="15.95" customHeight="1" x14ac:dyDescent="0.25">
      <c r="A46" s="29" t="s">
        <v>20</v>
      </c>
      <c r="B46" s="30">
        <f>3.39*15</f>
        <v>50.85</v>
      </c>
    </row>
    <row r="47" spans="1:2" s="19" customFormat="1" ht="15.95" customHeight="1" x14ac:dyDescent="0.25">
      <c r="A47" s="29" t="s">
        <v>21</v>
      </c>
      <c r="B47" s="30">
        <f>3.49*15</f>
        <v>52.35</v>
      </c>
    </row>
    <row r="48" spans="1:2" s="19" customFormat="1" ht="15.95" customHeight="1" x14ac:dyDescent="0.25">
      <c r="A48" s="29" t="s">
        <v>22</v>
      </c>
      <c r="B48" s="30">
        <f>3.06*15</f>
        <v>45.9</v>
      </c>
    </row>
    <row r="49" spans="1:2" s="19" customFormat="1" ht="15.95" customHeight="1" x14ac:dyDescent="0.25">
      <c r="A49" s="29" t="s">
        <v>42</v>
      </c>
      <c r="B49" s="30">
        <f>3.33*15</f>
        <v>49.95</v>
      </c>
    </row>
    <row r="50" spans="1:2" s="19" customFormat="1" ht="15.95" customHeight="1" x14ac:dyDescent="0.25">
      <c r="A50" s="7" t="s">
        <v>44</v>
      </c>
      <c r="B50" s="40"/>
    </row>
    <row r="51" spans="1:2" s="19" customFormat="1" ht="15.95" customHeight="1" x14ac:dyDescent="0.25">
      <c r="A51" s="29" t="s">
        <v>41</v>
      </c>
      <c r="B51" s="30">
        <f>0.46*15</f>
        <v>6.9</v>
      </c>
    </row>
    <row r="52" spans="1:2" s="19" customFormat="1" ht="15.95" customHeight="1" x14ac:dyDescent="0.25">
      <c r="A52" s="29" t="s">
        <v>13</v>
      </c>
      <c r="B52" s="30">
        <f>0.52*15</f>
        <v>7.8000000000000007</v>
      </c>
    </row>
    <row r="53" spans="1:2" s="19" customFormat="1" ht="15.95" customHeight="1" x14ac:dyDescent="0.25">
      <c r="A53" s="29" t="s">
        <v>14</v>
      </c>
      <c r="B53" s="30">
        <f>0.62*15</f>
        <v>9.3000000000000007</v>
      </c>
    </row>
    <row r="54" spans="1:2" s="19" customFormat="1" ht="15.95" customHeight="1" x14ac:dyDescent="0.25">
      <c r="A54" s="29" t="s">
        <v>15</v>
      </c>
      <c r="B54" s="30">
        <f>0.75*15</f>
        <v>11.25</v>
      </c>
    </row>
    <row r="55" spans="1:2" s="19" customFormat="1" ht="15.95" customHeight="1" x14ac:dyDescent="0.25">
      <c r="A55" s="29" t="s">
        <v>16</v>
      </c>
      <c r="B55" s="30">
        <f>1.01*15</f>
        <v>15.15</v>
      </c>
    </row>
    <row r="56" spans="1:2" s="19" customFormat="1" ht="15.95" customHeight="1" x14ac:dyDescent="0.25">
      <c r="A56" s="29" t="s">
        <v>17</v>
      </c>
      <c r="B56" s="30">
        <f>1.29*15</f>
        <v>19.350000000000001</v>
      </c>
    </row>
    <row r="57" spans="1:2" s="19" customFormat="1" ht="15.95" customHeight="1" x14ac:dyDescent="0.25">
      <c r="A57" s="29" t="s">
        <v>18</v>
      </c>
      <c r="B57" s="30">
        <f>1.64*15</f>
        <v>24.599999999999998</v>
      </c>
    </row>
    <row r="58" spans="1:2" s="19" customFormat="1" ht="15.95" customHeight="1" x14ac:dyDescent="0.25">
      <c r="A58" s="29" t="s">
        <v>19</v>
      </c>
      <c r="B58" s="30">
        <f>2.01*15</f>
        <v>30.15</v>
      </c>
    </row>
    <row r="59" spans="1:2" s="19" customFormat="1" ht="15.95" customHeight="1" x14ac:dyDescent="0.25">
      <c r="A59" s="29" t="s">
        <v>20</v>
      </c>
      <c r="B59" s="30">
        <f>2.35*15</f>
        <v>35.25</v>
      </c>
    </row>
    <row r="60" spans="1:2" s="19" customFormat="1" ht="15.95" customHeight="1" x14ac:dyDescent="0.25">
      <c r="A60" s="29" t="s">
        <v>21</v>
      </c>
      <c r="B60" s="30">
        <f>2.42*15</f>
        <v>36.299999999999997</v>
      </c>
    </row>
    <row r="61" spans="1:2" s="19" customFormat="1" ht="15.95" customHeight="1" x14ac:dyDescent="0.25">
      <c r="A61" s="29" t="s">
        <v>22</v>
      </c>
      <c r="B61" s="30">
        <f>2.13*15</f>
        <v>31.95</v>
      </c>
    </row>
    <row r="62" spans="1:2" s="19" customFormat="1" ht="15.95" customHeight="1" x14ac:dyDescent="0.25">
      <c r="A62" s="29" t="s">
        <v>42</v>
      </c>
      <c r="B62" s="30">
        <f>2.31*15</f>
        <v>34.65</v>
      </c>
    </row>
    <row r="63" spans="1:2" s="19" customFormat="1" ht="15.95" customHeight="1" x14ac:dyDescent="0.25">
      <c r="A63" s="7" t="s">
        <v>45</v>
      </c>
      <c r="B63" s="40"/>
    </row>
    <row r="64" spans="1:2" s="19" customFormat="1" ht="15.95" customHeight="1" x14ac:dyDescent="0.25">
      <c r="A64" s="29" t="s">
        <v>41</v>
      </c>
      <c r="B64" s="30">
        <f>0.66*15</f>
        <v>9.9</v>
      </c>
    </row>
    <row r="65" spans="1:2" s="19" customFormat="1" ht="15.95" customHeight="1" x14ac:dyDescent="0.25">
      <c r="A65" s="29" t="s">
        <v>13</v>
      </c>
      <c r="B65" s="30">
        <f>0.76*15</f>
        <v>11.4</v>
      </c>
    </row>
    <row r="66" spans="1:2" s="19" customFormat="1" ht="15.95" customHeight="1" x14ac:dyDescent="0.25">
      <c r="A66" s="29" t="s">
        <v>14</v>
      </c>
      <c r="B66" s="30">
        <f>0.9*15</f>
        <v>13.5</v>
      </c>
    </row>
    <row r="67" spans="1:2" s="19" customFormat="1" ht="15.95" customHeight="1" x14ac:dyDescent="0.25">
      <c r="A67" s="29" t="s">
        <v>15</v>
      </c>
      <c r="B67" s="30">
        <f>1.11*15</f>
        <v>16.650000000000002</v>
      </c>
    </row>
    <row r="68" spans="1:2" s="19" customFormat="1" ht="15.95" customHeight="1" x14ac:dyDescent="0.25">
      <c r="A68" s="29" t="s">
        <v>16</v>
      </c>
      <c r="B68" s="30">
        <f>1.49*15</f>
        <v>22.35</v>
      </c>
    </row>
    <row r="69" spans="1:2" s="19" customFormat="1" ht="15.95" customHeight="1" x14ac:dyDescent="0.25">
      <c r="A69" s="29" t="s">
        <v>17</v>
      </c>
      <c r="B69" s="30">
        <f>1.92*15</f>
        <v>28.799999999999997</v>
      </c>
    </row>
    <row r="70" spans="1:2" s="19" customFormat="1" ht="15.95" customHeight="1" x14ac:dyDescent="0.25">
      <c r="A70" s="29" t="s">
        <v>18</v>
      </c>
      <c r="B70" s="30">
        <f>2.45*15</f>
        <v>36.75</v>
      </c>
    </row>
    <row r="71" spans="1:2" s="19" customFormat="1" ht="15.95" customHeight="1" x14ac:dyDescent="0.25">
      <c r="A71" s="29" t="s">
        <v>19</v>
      </c>
      <c r="B71" s="30">
        <f>3.01*15</f>
        <v>45.15</v>
      </c>
    </row>
    <row r="72" spans="1:2" s="19" customFormat="1" ht="15.95" customHeight="1" x14ac:dyDescent="0.25">
      <c r="A72" s="29" t="s">
        <v>20</v>
      </c>
      <c r="B72" s="30">
        <f>3.52*15</f>
        <v>52.8</v>
      </c>
    </row>
    <row r="73" spans="1:2" s="19" customFormat="1" ht="15.95" customHeight="1" x14ac:dyDescent="0.25">
      <c r="A73" s="29" t="s">
        <v>21</v>
      </c>
      <c r="B73" s="30">
        <f>3.63*15</f>
        <v>54.449999999999996</v>
      </c>
    </row>
    <row r="74" spans="1:2" s="19" customFormat="1" ht="15.95" customHeight="1" x14ac:dyDescent="0.25">
      <c r="A74" s="29" t="s">
        <v>22</v>
      </c>
      <c r="B74" s="30">
        <f>3.2*15</f>
        <v>48</v>
      </c>
    </row>
    <row r="75" spans="1:2" s="19" customFormat="1" ht="15.95" customHeight="1" x14ac:dyDescent="0.25">
      <c r="A75" s="29" t="s">
        <v>42</v>
      </c>
      <c r="B75" s="30">
        <f>3.47*15</f>
        <v>52.050000000000004</v>
      </c>
    </row>
    <row r="76" spans="1:2" s="19" customFormat="1" ht="15.95" customHeight="1" x14ac:dyDescent="0.25">
      <c r="A76" s="31"/>
      <c r="B76" s="31"/>
    </row>
    <row r="77" spans="1:2" s="19" customFormat="1" ht="15" customHeight="1" x14ac:dyDescent="0.25">
      <c r="A77" s="32" t="s">
        <v>1</v>
      </c>
      <c r="B77" s="12" t="s">
        <v>46</v>
      </c>
    </row>
    <row r="78" spans="1:2" s="19" customFormat="1" x14ac:dyDescent="0.25">
      <c r="A78" s="33" t="s">
        <v>0</v>
      </c>
      <c r="B78" s="8" t="s">
        <v>47</v>
      </c>
    </row>
    <row r="79" spans="1:2" s="19" customFormat="1" ht="15.95" customHeight="1" x14ac:dyDescent="0.25">
      <c r="A79" s="32" t="s">
        <v>48</v>
      </c>
      <c r="B79" s="34">
        <v>0.2</v>
      </c>
    </row>
    <row r="80" spans="1:2" s="19" customFormat="1" x14ac:dyDescent="0.25">
      <c r="A80" s="35"/>
      <c r="B80" s="31"/>
    </row>
    <row r="81" spans="1:2" x14ac:dyDescent="0.25">
      <c r="A81" s="36"/>
      <c r="B81" s="4" t="s">
        <v>3</v>
      </c>
    </row>
    <row r="82" spans="1:2" x14ac:dyDescent="0.25">
      <c r="A82" s="37"/>
      <c r="B82" s="4" t="s">
        <v>10</v>
      </c>
    </row>
    <row r="83" spans="1:2" x14ac:dyDescent="0.25">
      <c r="A83" s="37"/>
      <c r="B83" s="4" t="s">
        <v>4</v>
      </c>
    </row>
    <row r="84" spans="1:2" x14ac:dyDescent="0.25">
      <c r="A84" s="38" t="s">
        <v>2</v>
      </c>
      <c r="B84" s="4" t="s">
        <v>5</v>
      </c>
    </row>
    <row r="85" spans="1:2" x14ac:dyDescent="0.25">
      <c r="A85" s="37"/>
      <c r="B85" s="4" t="s">
        <v>6</v>
      </c>
    </row>
    <row r="86" spans="1:2" x14ac:dyDescent="0.25">
      <c r="A86" s="37"/>
      <c r="B86" s="4" t="s">
        <v>7</v>
      </c>
    </row>
    <row r="87" spans="1:2" x14ac:dyDescent="0.25">
      <c r="A87" s="5"/>
      <c r="B87" s="4" t="s">
        <v>8</v>
      </c>
    </row>
  </sheetData>
  <pageMargins left="0.7" right="0.7" top="0.75" bottom="0.75" header="0.3" footer="0.3"/>
  <pageSetup scale="62" orientation="portrait" r:id="rId1"/>
  <rowBreaks count="1" manualBreakCount="1">
    <brk id="62" max="1" man="1"/>
  </rowBreaks>
  <colBreaks count="1" manualBreakCount="1">
    <brk id="2" max="13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26-0047 Cancer</vt:lpstr>
      <vt:lpstr>'26-0047 Cancer'!Print_Area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2026-09-02T15:46:41Z</cp:lastPrinted>
  <dcterms:created xsi:type="dcterms:W3CDTF">2026-07-01T21:28:29Z</dcterms:created>
  <dcterms:modified xsi:type="dcterms:W3CDTF">2026-09-02T16:04:13Z</dcterms:modified>
</cp:coreProperties>
</file>